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ovaNF\Desktop\"/>
    </mc:Choice>
  </mc:AlternateContent>
  <bookViews>
    <workbookView xWindow="0" yWindow="600" windowWidth="13665" windowHeight="10950" activeTab="2"/>
  </bookViews>
  <sheets>
    <sheet name="Лист1" sheetId="5" r:id="rId1"/>
    <sheet name="Лист2" sheetId="6" state="hidden" r:id="rId2"/>
    <sheet name="Лист3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E10" i="5"/>
  <c r="E9" i="5"/>
  <c r="G29" i="6"/>
  <c r="G28" i="6"/>
  <c r="E28" i="6"/>
  <c r="J14" i="7"/>
  <c r="G10" i="7"/>
  <c r="F10" i="7"/>
  <c r="J12" i="7" l="1"/>
  <c r="J10" i="7"/>
  <c r="G22" i="6"/>
  <c r="F22" i="6"/>
  <c r="G23" i="6"/>
  <c r="G25" i="6" s="1"/>
  <c r="F23" i="6"/>
  <c r="F24" i="6" s="1"/>
  <c r="F25" i="6" s="1"/>
  <c r="E23" i="6"/>
  <c r="E24" i="6" s="1"/>
  <c r="E25" i="6" s="1"/>
  <c r="D23" i="6"/>
  <c r="D24" i="6" s="1"/>
  <c r="D25" i="6" s="1"/>
  <c r="G13" i="6"/>
  <c r="G12" i="6"/>
  <c r="E12" i="6"/>
  <c r="F10" i="6"/>
  <c r="F11" i="6" s="1"/>
  <c r="G9" i="6"/>
  <c r="G10" i="6" s="1"/>
  <c r="G11" i="6" s="1"/>
  <c r="F9" i="6"/>
  <c r="E11" i="6"/>
  <c r="D11" i="6"/>
  <c r="E10" i="6"/>
  <c r="D10" i="6"/>
  <c r="E9" i="6"/>
  <c r="D9" i="6"/>
  <c r="G26" i="6" l="1"/>
  <c r="E26" i="6"/>
  <c r="G27" i="6" s="1"/>
</calcChain>
</file>

<file path=xl/sharedStrings.xml><?xml version="1.0" encoding="utf-8"?>
<sst xmlns="http://schemas.openxmlformats.org/spreadsheetml/2006/main" count="42" uniqueCount="27">
  <si>
    <t>п/п</t>
  </si>
  <si>
    <t>Субсидия субсидий из районного бюджета на возмещение недополученных доходов, возникающих при оказании населению услуг общественных бань  на 2022 год, руб.</t>
  </si>
  <si>
    <t>Плановая выручка юридического лица, получающего из районного бюджета на возмещение недополученных доходов, возникающих при оказании населению услуг общественных бань с 01.04.2022 по 31.12.2022 с учетом разовой платы за одно посещение , руб.</t>
  </si>
  <si>
    <t xml:space="preserve">Взимание с населения платы за разовое посещение общественных бань:- села Шойна, села Ома, села Нижняя Пеша, деревни Белушье, поселка Бугрино, поселка Хорей-Вер, поселка Усть-Кара, поселка Каратайка, поселка Варнек, села Коткино, деревни Андег в следующем размере: дети в возрасте от 7 до 14 лет - 90,0 рублей, взрослые и дети от 14 лет - 180,0 рублей;
- поселка Амдерма в следующем размере: дети в возрасте от 7 до 14 лет - 200,0 рубля, взрослые и дети от 14 лет - 400,0 рубля;
</t>
  </si>
  <si>
    <t xml:space="preserve">Взимание с населения платы за разовое посещение общественных бань:- села Шойна, села Ома, села Нижняя Пеша, деревни Белушье, поселка Бугрино, поселка Хорей-Вер, поселка Усть-Кара, поселка Каратайка, поселка Варнек, села Коткино, деревни Андег в следующем размере: дети в возрасте от 7 до 14 лет - 100,0 рублей, взрослые и дети от 14 лет - 200,0 рублей;
- поселка Амдерма в следующем размере: дети в возрасте от 7 до 14 лет - 200,0 рубля, взрослые и дети от 14 лет - 400,0 рубля;
</t>
  </si>
  <si>
    <t>СЖКС</t>
  </si>
  <si>
    <t>Ремстрой</t>
  </si>
  <si>
    <t>Взрослый</t>
  </si>
  <si>
    <t>Детский</t>
  </si>
  <si>
    <t>Помывки факт с 12/20 по 11/21</t>
  </si>
  <si>
    <t>Среднемесячное значение</t>
  </si>
  <si>
    <t>План на период с 01.04.22 по 30.11.22</t>
  </si>
  <si>
    <t>Стоимость билета</t>
  </si>
  <si>
    <t>План выручка на период с 01.04.22 по 30.11.23</t>
  </si>
  <si>
    <t>Итого</t>
  </si>
  <si>
    <t>Разница (меньше субсидия)</t>
  </si>
  <si>
    <t>Плановая субсидия на 2022 год из районного бюджета на возмещение недополученных доходов, возникающих при оказании населению услуг общественных бань уменьшится на:</t>
  </si>
  <si>
    <t>Расчет изменения субсидии на 2022 год</t>
  </si>
  <si>
    <t>Критерии на получение субсидии из районного бюджета на возмещение недополученных доходов, возникающих при оказании населению услуг общественных бань.</t>
  </si>
  <si>
    <t>Наименование</t>
  </si>
  <si>
    <t>Стоимость входного билета, руб.</t>
  </si>
  <si>
    <t>Плановая выручка, руб.</t>
  </si>
  <si>
    <t>Плановое количество посещений (дети)</t>
  </si>
  <si>
    <t>Плановое количество посещений (взрослые)</t>
  </si>
  <si>
    <t>Расчет плановой выручки на период с 01.04.2022 по 31.12.2022</t>
  </si>
  <si>
    <t>Юридическое лицо</t>
  </si>
  <si>
    <t xml:space="preserve">Разница: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</si>
</sst>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/>
    <xf numFmtId="1" fontId="0" fillId="0" borderId="0" xfId="0" applyNumberFormat="1"/>
    <xf numFmtId="0" fontId="0" fillId="0" borderId="1" xfId="0" applyBorder="1" applyAlignment="1">
      <alignment horizontal="center"/>
    </xf>
    <xf numFmtId="4" fontId="0" fillId="0" borderId="0" xfId="0" applyNumberFormat="1"/>
    <xf numFmtId="164" fontId="1" fillId="0" borderId="1" xfId="0" applyNumberFormat="1" applyFont="1" applyBorder="1"/>
    <xf numFmtId="0" fontId="0" fillId="0" borderId="1" xfId="0" applyBorder="1" applyAlignment="1">
      <alignment horizontal="justify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/>
    <xf numFmtId="0" fontId="0" fillId="0" borderId="2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2" xfId="0" applyNumberForma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6:F11"/>
  <sheetViews>
    <sheetView topLeftCell="A10" workbookViewId="0">
      <selection activeCell="E14" sqref="E14"/>
    </sheetView>
  </sheetViews>
  <sheetFormatPr defaultRowHeight="15" x14ac:dyDescent="0.25"/>
  <cols>
    <col min="4" max="4" width="40" customWidth="1"/>
    <col min="5" max="5" width="40.28515625" customWidth="1"/>
    <col min="6" max="6" width="33.140625" hidden="1" customWidth="1"/>
    <col min="7" max="7" width="27.7109375" customWidth="1"/>
  </cols>
  <sheetData>
    <row r="6" spans="3:6" x14ac:dyDescent="0.25">
      <c r="C6" s="11" t="s">
        <v>17</v>
      </c>
      <c r="D6" s="11"/>
      <c r="E6" s="11"/>
    </row>
    <row r="8" spans="3:6" ht="113.25" customHeight="1" x14ac:dyDescent="0.25">
      <c r="C8" s="3" t="s">
        <v>0</v>
      </c>
      <c r="D8" s="2" t="s">
        <v>18</v>
      </c>
      <c r="E8" s="2" t="s">
        <v>2</v>
      </c>
      <c r="F8" s="2" t="s">
        <v>1</v>
      </c>
    </row>
    <row r="9" spans="3:6" ht="231.75" customHeight="1" x14ac:dyDescent="0.25">
      <c r="C9" s="3">
        <v>1</v>
      </c>
      <c r="D9" s="2" t="s">
        <v>3</v>
      </c>
      <c r="E9" s="4">
        <f>Лист3!J10</f>
        <v>1771380</v>
      </c>
      <c r="F9" s="4">
        <v>68951200</v>
      </c>
    </row>
    <row r="10" spans="3:6" ht="240" x14ac:dyDescent="0.25">
      <c r="C10" s="3">
        <v>2</v>
      </c>
      <c r="D10" s="2" t="s">
        <v>4</v>
      </c>
      <c r="E10" s="4">
        <f>Лист3!J12</f>
        <v>1968200</v>
      </c>
      <c r="F10" s="4">
        <v>68951201</v>
      </c>
    </row>
    <row r="11" spans="3:6" ht="69" customHeight="1" x14ac:dyDescent="0.25">
      <c r="C11" s="10" t="s">
        <v>16</v>
      </c>
      <c r="D11" s="10"/>
      <c r="E11" s="4">
        <f>E10-E9</f>
        <v>196820</v>
      </c>
    </row>
  </sheetData>
  <mergeCells count="2">
    <mergeCell ref="C11:D11"/>
    <mergeCell ref="C6:E6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30"/>
  <sheetViews>
    <sheetView workbookViewId="0">
      <selection activeCell="G24" sqref="G24"/>
    </sheetView>
  </sheetViews>
  <sheetFormatPr defaultRowHeight="15" x14ac:dyDescent="0.25"/>
  <cols>
    <col min="3" max="3" width="48.5703125" customWidth="1"/>
    <col min="4" max="4" width="13.85546875" customWidth="1"/>
    <col min="5" max="5" width="14.7109375" customWidth="1"/>
    <col min="6" max="6" width="13.140625" customWidth="1"/>
    <col min="7" max="7" width="14.28515625" customWidth="1"/>
    <col min="8" max="8" width="18.42578125" customWidth="1"/>
  </cols>
  <sheetData>
    <row r="4" spans="3:7" x14ac:dyDescent="0.25">
      <c r="D4" t="s">
        <v>6</v>
      </c>
    </row>
    <row r="6" spans="3:7" x14ac:dyDescent="0.25">
      <c r="D6" s="1" t="s">
        <v>7</v>
      </c>
      <c r="E6" s="1" t="s">
        <v>8</v>
      </c>
      <c r="F6" s="1" t="s">
        <v>7</v>
      </c>
      <c r="G6" s="1" t="s">
        <v>8</v>
      </c>
    </row>
    <row r="7" spans="3:7" x14ac:dyDescent="0.25">
      <c r="C7" t="s">
        <v>12</v>
      </c>
      <c r="D7" s="1">
        <v>180</v>
      </c>
      <c r="E7" s="1">
        <v>90</v>
      </c>
      <c r="F7" s="1">
        <v>200</v>
      </c>
      <c r="G7" s="1">
        <v>100</v>
      </c>
    </row>
    <row r="8" spans="3:7" x14ac:dyDescent="0.25">
      <c r="C8" t="s">
        <v>9</v>
      </c>
      <c r="D8" s="1">
        <v>2840</v>
      </c>
      <c r="E8" s="1">
        <v>244</v>
      </c>
      <c r="F8" s="1">
        <v>2840</v>
      </c>
      <c r="G8" s="1">
        <v>244</v>
      </c>
    </row>
    <row r="9" spans="3:7" x14ac:dyDescent="0.25">
      <c r="C9" t="s">
        <v>10</v>
      </c>
      <c r="D9" s="5">
        <f>D8/12</f>
        <v>236.66666666666666</v>
      </c>
      <c r="E9" s="5">
        <f>E8/12</f>
        <v>20.333333333333332</v>
      </c>
      <c r="F9" s="5">
        <f>F8/12</f>
        <v>236.66666666666666</v>
      </c>
      <c r="G9" s="5">
        <f>G8/12</f>
        <v>20.333333333333332</v>
      </c>
    </row>
    <row r="10" spans="3:7" x14ac:dyDescent="0.25">
      <c r="C10" t="s">
        <v>11</v>
      </c>
      <c r="D10" s="5">
        <f>D9*8</f>
        <v>1893.3333333333333</v>
      </c>
      <c r="E10" s="5">
        <f>E9*8</f>
        <v>162.66666666666666</v>
      </c>
      <c r="F10" s="5">
        <f>F9*8</f>
        <v>1893.3333333333333</v>
      </c>
      <c r="G10" s="5">
        <f>G9*8</f>
        <v>162.66666666666666</v>
      </c>
    </row>
    <row r="11" spans="3:7" x14ac:dyDescent="0.25">
      <c r="C11" t="s">
        <v>13</v>
      </c>
      <c r="D11" s="1">
        <f>D7*D10</f>
        <v>340800</v>
      </c>
      <c r="E11" s="1">
        <f>E7*E10</f>
        <v>14640</v>
      </c>
      <c r="F11" s="5">
        <f>F7*F10</f>
        <v>378666.66666666663</v>
      </c>
      <c r="G11" s="5">
        <f>G7*G10</f>
        <v>16266.666666666666</v>
      </c>
    </row>
    <row r="12" spans="3:7" x14ac:dyDescent="0.25">
      <c r="C12" t="s">
        <v>14</v>
      </c>
      <c r="E12">
        <f>D11+E11</f>
        <v>355440</v>
      </c>
      <c r="G12" s="6">
        <f>F11+G11</f>
        <v>394933.33333333331</v>
      </c>
    </row>
    <row r="13" spans="3:7" x14ac:dyDescent="0.25">
      <c r="C13" t="s">
        <v>15</v>
      </c>
      <c r="G13" s="6">
        <f>G12-E12</f>
        <v>39493.333333333314</v>
      </c>
    </row>
    <row r="18" spans="3:7" x14ac:dyDescent="0.25">
      <c r="D18" t="s">
        <v>5</v>
      </c>
    </row>
    <row r="20" spans="3:7" x14ac:dyDescent="0.25">
      <c r="D20" s="1" t="s">
        <v>7</v>
      </c>
      <c r="E20" s="1" t="s">
        <v>8</v>
      </c>
      <c r="F20" s="1" t="s">
        <v>7</v>
      </c>
      <c r="G20" s="1" t="s">
        <v>8</v>
      </c>
    </row>
    <row r="21" spans="3:7" x14ac:dyDescent="0.25">
      <c r="C21" t="s">
        <v>12</v>
      </c>
      <c r="D21" s="1">
        <v>150</v>
      </c>
      <c r="E21" s="1">
        <v>75</v>
      </c>
      <c r="F21" s="1">
        <v>166.67</v>
      </c>
      <c r="G21" s="1">
        <v>83.33</v>
      </c>
    </row>
    <row r="22" spans="3:7" x14ac:dyDescent="0.25">
      <c r="C22" t="s">
        <v>9</v>
      </c>
      <c r="D22" s="1">
        <v>10873</v>
      </c>
      <c r="E22" s="1">
        <v>1853</v>
      </c>
      <c r="F22" s="1">
        <f>D22</f>
        <v>10873</v>
      </c>
      <c r="G22" s="1">
        <f>D22</f>
        <v>10873</v>
      </c>
    </row>
    <row r="23" spans="3:7" x14ac:dyDescent="0.25">
      <c r="C23" t="s">
        <v>10</v>
      </c>
      <c r="D23" s="5">
        <f>D22/12</f>
        <v>906.08333333333337</v>
      </c>
      <c r="E23" s="5">
        <f>E22/12</f>
        <v>154.41666666666666</v>
      </c>
      <c r="F23" s="5">
        <f>F22/12</f>
        <v>906.08333333333337</v>
      </c>
      <c r="G23" s="5">
        <f>G22/12</f>
        <v>906.08333333333337</v>
      </c>
    </row>
    <row r="24" spans="3:7" x14ac:dyDescent="0.25">
      <c r="C24" t="s">
        <v>11</v>
      </c>
      <c r="D24" s="5">
        <f>D23*8</f>
        <v>7248.666666666667</v>
      </c>
      <c r="E24" s="5">
        <f>E23*8</f>
        <v>1235.3333333333333</v>
      </c>
      <c r="F24" s="5">
        <f>F23*8</f>
        <v>7248.666666666667</v>
      </c>
      <c r="G24" s="5">
        <v>1235</v>
      </c>
    </row>
    <row r="25" spans="3:7" x14ac:dyDescent="0.25">
      <c r="C25" t="s">
        <v>13</v>
      </c>
      <c r="D25" s="1">
        <f>D21*D24</f>
        <v>1087300</v>
      </c>
      <c r="E25" s="1">
        <f>E21*E24</f>
        <v>92650</v>
      </c>
      <c r="F25" s="5">
        <f>F21*F24</f>
        <v>1208135.2733333332</v>
      </c>
      <c r="G25" s="5">
        <f>G21*G24</f>
        <v>102912.55</v>
      </c>
    </row>
    <row r="26" spans="3:7" x14ac:dyDescent="0.25">
      <c r="C26" t="s">
        <v>14</v>
      </c>
      <c r="E26">
        <f>D25+E25</f>
        <v>1179950</v>
      </c>
      <c r="G26" s="6">
        <f>F25+G25</f>
        <v>1311047.8233333332</v>
      </c>
    </row>
    <row r="27" spans="3:7" x14ac:dyDescent="0.25">
      <c r="C27" t="s">
        <v>15</v>
      </c>
      <c r="G27" s="6">
        <f>G26-E26</f>
        <v>131097.82333333325</v>
      </c>
    </row>
    <row r="28" spans="3:7" x14ac:dyDescent="0.25">
      <c r="E28">
        <f>E26+E12</f>
        <v>1535390</v>
      </c>
      <c r="G28" s="6">
        <f>G26+G12</f>
        <v>1705981.1566666665</v>
      </c>
    </row>
    <row r="29" spans="3:7" x14ac:dyDescent="0.25">
      <c r="G29" s="6">
        <f>G28-E28</f>
        <v>170591.1566666665</v>
      </c>
    </row>
    <row r="30" spans="3:7" x14ac:dyDescent="0.25">
      <c r="E30" s="6"/>
      <c r="F3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J17"/>
  <sheetViews>
    <sheetView tabSelected="1" workbookViewId="0">
      <selection activeCell="G22" sqref="G22"/>
    </sheetView>
  </sheetViews>
  <sheetFormatPr defaultRowHeight="15" x14ac:dyDescent="0.25"/>
  <cols>
    <col min="5" max="5" width="35.28515625" customWidth="1"/>
    <col min="6" max="6" width="17.5703125" customWidth="1"/>
    <col min="7" max="7" width="17.140625" customWidth="1"/>
    <col min="8" max="8" width="15.42578125" customWidth="1"/>
    <col min="9" max="9" width="13.7109375" customWidth="1"/>
    <col min="10" max="10" width="19.5703125" customWidth="1"/>
  </cols>
  <sheetData>
    <row r="6" spans="5:10" x14ac:dyDescent="0.25">
      <c r="E6" s="13" t="s">
        <v>24</v>
      </c>
      <c r="F6" s="13"/>
      <c r="G6" s="13"/>
      <c r="H6" s="13"/>
      <c r="I6" s="13"/>
      <c r="J6" s="13"/>
    </row>
    <row r="8" spans="5:10" ht="29.25" customHeight="1" x14ac:dyDescent="0.25">
      <c r="E8" s="21" t="s">
        <v>19</v>
      </c>
      <c r="F8" s="21" t="s">
        <v>22</v>
      </c>
      <c r="G8" s="21" t="s">
        <v>23</v>
      </c>
      <c r="H8" s="20" t="s">
        <v>20</v>
      </c>
      <c r="I8" s="20"/>
      <c r="J8" s="21" t="s">
        <v>21</v>
      </c>
    </row>
    <row r="9" spans="5:10" ht="30" customHeight="1" x14ac:dyDescent="0.25">
      <c r="E9" s="19"/>
      <c r="F9" s="19"/>
      <c r="G9" s="19"/>
      <c r="H9" s="7" t="s">
        <v>8</v>
      </c>
      <c r="I9" s="7" t="s">
        <v>7</v>
      </c>
      <c r="J9" s="19"/>
    </row>
    <row r="10" spans="5:10" x14ac:dyDescent="0.25">
      <c r="E10" s="14" t="s">
        <v>25</v>
      </c>
      <c r="F10" s="17">
        <f>Лист2!E10+Лист2!E24</f>
        <v>1398</v>
      </c>
      <c r="G10" s="17">
        <f>Лист2!D10+Лист2!D24</f>
        <v>9142</v>
      </c>
      <c r="H10" s="18">
        <v>90</v>
      </c>
      <c r="I10" s="18">
        <v>180</v>
      </c>
      <c r="J10" s="18">
        <f>(F10*H10)+(G10*I10)</f>
        <v>1771380</v>
      </c>
    </row>
    <row r="11" spans="5:10" x14ac:dyDescent="0.25">
      <c r="E11" s="15"/>
      <c r="F11" s="15"/>
      <c r="G11" s="15"/>
      <c r="H11" s="19"/>
      <c r="I11" s="19"/>
      <c r="J11" s="22"/>
    </row>
    <row r="12" spans="5:10" x14ac:dyDescent="0.25">
      <c r="E12" s="15"/>
      <c r="F12" s="15"/>
      <c r="G12" s="15"/>
      <c r="H12" s="18">
        <v>100</v>
      </c>
      <c r="I12" s="18">
        <v>200</v>
      </c>
      <c r="J12" s="18">
        <f>(F10*H12)+(G10*I12)</f>
        <v>1968200</v>
      </c>
    </row>
    <row r="13" spans="5:10" x14ac:dyDescent="0.25">
      <c r="E13" s="16"/>
      <c r="F13" s="16"/>
      <c r="G13" s="16"/>
      <c r="H13" s="19"/>
      <c r="I13" s="19"/>
      <c r="J13" s="22"/>
    </row>
    <row r="14" spans="5:10" x14ac:dyDescent="0.25">
      <c r="E14" s="12" t="s">
        <v>26</v>
      </c>
      <c r="F14" s="12"/>
      <c r="G14" s="12"/>
      <c r="H14" s="12"/>
      <c r="I14" s="12"/>
      <c r="J14" s="9">
        <f>J12-J10</f>
        <v>196820</v>
      </c>
    </row>
    <row r="15" spans="5:10" x14ac:dyDescent="0.25">
      <c r="J15" s="8"/>
    </row>
    <row r="17" spans="6:6" x14ac:dyDescent="0.25">
      <c r="F17" s="6"/>
    </row>
  </sheetData>
  <mergeCells count="16">
    <mergeCell ref="E14:I14"/>
    <mergeCell ref="E6:J6"/>
    <mergeCell ref="E10:E13"/>
    <mergeCell ref="F10:F13"/>
    <mergeCell ref="G10:G13"/>
    <mergeCell ref="H10:H11"/>
    <mergeCell ref="I10:I11"/>
    <mergeCell ref="H12:H13"/>
    <mergeCell ref="I12:I13"/>
    <mergeCell ref="H8:I8"/>
    <mergeCell ref="G8:G9"/>
    <mergeCell ref="E8:E9"/>
    <mergeCell ref="J8:J9"/>
    <mergeCell ref="J10:J11"/>
    <mergeCell ref="J12:J13"/>
    <mergeCell ref="F8:F9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Ружникова Оксана Павловна</dc:creator>
  <cp:lastModifiedBy>Надежда Федоровна Маркова</cp:lastModifiedBy>
  <cp:lastPrinted>2021-12-24T06:44:48Z</cp:lastPrinted>
  <dcterms:created xsi:type="dcterms:W3CDTF">2021-05-20T10:48:35Z</dcterms:created>
  <dcterms:modified xsi:type="dcterms:W3CDTF">2021-12-24T09:18:54Z</dcterms:modified>
</cp:coreProperties>
</file>